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сводная'!$A$1:$Q$42</definedName>
  </definedNames>
  <calcPr calcId="125725"/>
</workbook>
</file>

<file path=xl/calcChain.xml><?xml version="1.0" encoding="utf-8"?>
<calcChain xmlns="http://schemas.openxmlformats.org/spreadsheetml/2006/main">
  <c r="P30" i="19"/>
  <c r="P31"/>
  <c r="P29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K32" l="1"/>
  <c r="L32"/>
  <c r="M32"/>
  <c r="N32"/>
  <c r="O32"/>
  <c r="K26" l="1"/>
  <c r="K33" s="1"/>
  <c r="K36" s="1"/>
  <c r="N26"/>
  <c r="N33" s="1"/>
  <c r="N36" s="1"/>
  <c r="O26"/>
  <c r="O33" s="1"/>
  <c r="O36" s="1"/>
  <c r="H21"/>
  <c r="I21" s="1"/>
  <c r="J21" s="1"/>
  <c r="H22"/>
  <c r="I22" s="1"/>
  <c r="J22" s="1"/>
  <c r="H19"/>
  <c r="I19"/>
  <c r="J19" s="1"/>
  <c r="L22"/>
  <c r="M22" s="1"/>
  <c r="L21"/>
  <c r="M21" s="1"/>
  <c r="M26" s="1"/>
  <c r="M33" s="1"/>
  <c r="M36" s="1"/>
  <c r="L20"/>
  <c r="L26" s="1"/>
  <c r="L33" s="1"/>
  <c r="L36" s="1"/>
  <c r="H35"/>
  <c r="I35" s="1"/>
  <c r="J35" s="1"/>
  <c r="I29"/>
  <c r="H31"/>
  <c r="I31"/>
  <c r="J31" s="1"/>
  <c r="A31"/>
  <c r="H30"/>
  <c r="I30" s="1"/>
  <c r="J30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20"/>
  <c r="I20" s="1"/>
  <c r="J20" s="1"/>
  <c r="H23"/>
  <c r="I23"/>
  <c r="J23" s="1"/>
  <c r="H24"/>
  <c r="I24" s="1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32" l="1"/>
  <c r="J29"/>
  <c r="P32" s="1"/>
  <c r="J8"/>
  <c r="I26"/>
  <c r="I33" s="1"/>
  <c r="G33" s="1"/>
  <c r="G36" s="1"/>
  <c r="H26"/>
  <c r="J32" l="1"/>
  <c r="J26"/>
  <c r="J33" s="1"/>
  <c r="J36" s="1"/>
  <c r="P26"/>
  <c r="P33" s="1"/>
  <c r="P36" s="1"/>
</calcChain>
</file>

<file path=xl/sharedStrings.xml><?xml version="1.0" encoding="utf-8"?>
<sst xmlns="http://schemas.openxmlformats.org/spreadsheetml/2006/main" count="106" uniqueCount="70">
  <si>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</si>
  <si>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</si>
  <si>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</si>
  <si>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</si>
  <si>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</si>
  <si>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</si>
  <si>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</si>
  <si>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</si>
  <si>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</si>
  <si>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</si>
  <si>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</si>
  <si>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</si>
  <si>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</si>
  <si>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</si>
  <si>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</si>
  <si>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</si>
  <si>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</si>
  <si>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</si>
  <si>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</si>
  <si>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</si>
  <si>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</si>
  <si>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</si>
  <si>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</si>
  <si>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</si>
  <si>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</si>
  <si>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</si>
  <si>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</si>
  <si>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</si>
  <si>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</si>
  <si>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</si>
  <si>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</si>
  <si>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</si>
  <si>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</si>
  <si>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</si>
  <si>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</si>
  <si>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</si>
  <si>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</si>
  <si>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</si>
  <si>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</si>
  <si>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</si>
  <si>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</si>
  <si>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</si>
  <si>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</si>
  <si>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</si>
  <si>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</si>
  <si>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</si>
  <si>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</si>
  <si>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</si>
  <si>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</si>
  <si>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</si>
  <si>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6 корп. 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</si>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</sst>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7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6.7109375" style="30" hidden="1" customWidth="1"/>
    <col min="11" max="11" width="17.42578125" style="45" hidden="1" customWidth="1"/>
    <col min="12" max="12" width="12.140625" style="45" hidden="1" customWidth="1"/>
    <col min="13" max="13" width="19.42578125" style="45" hidden="1" customWidth="1"/>
    <col min="14" max="15" width="8.85546875" style="2" hidden="1" customWidth="1"/>
    <col min="16" max="16" width="18.42578125" style="80" customWidth="1"/>
    <col min="17" max="16384" width="8.85546875" style="2"/>
  </cols>
  <sheetData>
    <row r="1" spans="1:16">
      <c r="B1" s="2" t="s">
        <v>47</v>
      </c>
      <c r="F1" s="99" t="s">
        <v>68</v>
      </c>
      <c r="G1" s="8"/>
      <c r="H1" s="29" t="s">
        <v>36</v>
      </c>
    </row>
    <row r="2" spans="1:16">
      <c r="F2" s="9" t="s">
        <v>37</v>
      </c>
      <c r="G2" s="9"/>
      <c r="H2" s="31"/>
    </row>
    <row r="3" spans="1:16" ht="15" customHeight="1">
      <c r="A3" s="89" t="s">
        <v>69</v>
      </c>
      <c r="B3" s="89"/>
      <c r="C3" s="89"/>
      <c r="D3" s="89"/>
      <c r="E3" s="89"/>
      <c r="F3" s="89"/>
      <c r="G3" s="89"/>
      <c r="H3" s="89"/>
      <c r="I3" s="89"/>
      <c r="K3" s="46"/>
      <c r="L3" s="46"/>
    </row>
    <row r="4" spans="1:16" s="44" customFormat="1" ht="42" customHeight="1">
      <c r="A4" s="89"/>
      <c r="B4" s="89"/>
      <c r="C4" s="89"/>
      <c r="D4" s="89"/>
      <c r="E4" s="89"/>
      <c r="F4" s="89"/>
      <c r="G4" s="89"/>
      <c r="H4" s="89"/>
      <c r="I4" s="89"/>
      <c r="J4" s="43"/>
      <c r="K4" s="47"/>
      <c r="L4" s="47"/>
      <c r="M4" s="48"/>
      <c r="P4" s="81"/>
    </row>
    <row r="5" spans="1:16" ht="20.25" customHeight="1">
      <c r="A5" s="10"/>
      <c r="B5" s="10" t="s">
        <v>50</v>
      </c>
      <c r="C5" s="10" t="s">
        <v>30</v>
      </c>
      <c r="D5" s="11">
        <v>3058.1</v>
      </c>
      <c r="E5" s="11">
        <v>3058.1</v>
      </c>
      <c r="F5" s="12"/>
      <c r="G5" s="12"/>
      <c r="H5" s="32"/>
      <c r="I5" s="33"/>
      <c r="K5" s="10"/>
      <c r="L5" s="10"/>
    </row>
    <row r="6" spans="1:16" ht="20.25" customHeight="1">
      <c r="A6" s="93" t="s">
        <v>35</v>
      </c>
      <c r="B6" s="93"/>
      <c r="C6" s="93"/>
      <c r="D6" s="93"/>
      <c r="E6" s="93"/>
      <c r="F6" s="93"/>
      <c r="G6" s="93"/>
      <c r="H6" s="93"/>
      <c r="I6" s="93"/>
      <c r="K6" s="87" t="s">
        <v>49</v>
      </c>
      <c r="L6" s="88"/>
      <c r="M6" s="88"/>
    </row>
    <row r="7" spans="1:16" ht="53.45" customHeight="1">
      <c r="A7" s="13" t="s">
        <v>24</v>
      </c>
      <c r="B7" s="13" t="s">
        <v>25</v>
      </c>
      <c r="C7" s="13" t="s">
        <v>60</v>
      </c>
      <c r="D7" s="13" t="s">
        <v>61</v>
      </c>
      <c r="E7" s="13" t="s">
        <v>62</v>
      </c>
      <c r="F7" s="14" t="s">
        <v>57</v>
      </c>
      <c r="G7" s="14" t="s">
        <v>59</v>
      </c>
      <c r="H7" s="34" t="s">
        <v>34</v>
      </c>
      <c r="I7" s="28" t="s">
        <v>26</v>
      </c>
      <c r="J7" s="34" t="s">
        <v>44</v>
      </c>
      <c r="K7" s="13" t="s">
        <v>48</v>
      </c>
      <c r="L7" s="13"/>
      <c r="M7" s="5"/>
      <c r="P7" s="82" t="s">
        <v>44</v>
      </c>
    </row>
    <row r="8" spans="1:16" ht="63">
      <c r="A8" s="13">
        <v>1</v>
      </c>
      <c r="B8" s="15" t="s">
        <v>13</v>
      </c>
      <c r="C8" s="13" t="s">
        <v>28</v>
      </c>
      <c r="D8" s="6">
        <v>0.33</v>
      </c>
      <c r="E8" s="6">
        <v>3058.1</v>
      </c>
      <c r="F8" s="14" t="s">
        <v>29</v>
      </c>
      <c r="G8" s="14">
        <v>12</v>
      </c>
      <c r="H8" s="35">
        <f t="shared" ref="H8:H25" si="0">D8*E8</f>
        <v>1009.173</v>
      </c>
      <c r="I8" s="28">
        <f t="shared" ref="I8:I25" si="1">H8*G8</f>
        <v>12110.076000000001</v>
      </c>
      <c r="J8" s="36">
        <f>I8/G8/E8</f>
        <v>0.33000000000000007</v>
      </c>
      <c r="K8" s="13"/>
      <c r="L8" s="13"/>
      <c r="M8" s="5"/>
      <c r="P8" s="4">
        <f>J8*1.04*1.092</f>
        <v>0.37477440000000012</v>
      </c>
    </row>
    <row r="9" spans="1:16" ht="63">
      <c r="A9" s="13">
        <f t="shared" ref="A9:A25" si="2">A8+1</f>
        <v>2</v>
      </c>
      <c r="B9" s="15" t="s">
        <v>53</v>
      </c>
      <c r="C9" s="13" t="s">
        <v>28</v>
      </c>
      <c r="D9" s="6">
        <v>0.08</v>
      </c>
      <c r="E9" s="6">
        <v>3058.1</v>
      </c>
      <c r="F9" s="14" t="s">
        <v>29</v>
      </c>
      <c r="G9" s="14">
        <v>12</v>
      </c>
      <c r="H9" s="35">
        <f t="shared" si="0"/>
        <v>244.648</v>
      </c>
      <c r="I9" s="28">
        <f t="shared" si="1"/>
        <v>2935.7759999999998</v>
      </c>
      <c r="J9" s="36">
        <f t="shared" ref="J9:J25" si="3">I9/G9/E9</f>
        <v>0.08</v>
      </c>
      <c r="K9" s="13"/>
      <c r="L9" s="13"/>
      <c r="M9" s="5"/>
      <c r="P9" s="4">
        <f t="shared" ref="P9:P25" si="4">J9*1.04*1.092</f>
        <v>9.0854400000000016E-2</v>
      </c>
    </row>
    <row r="10" spans="1:16" ht="63">
      <c r="A10" s="13">
        <f t="shared" si="2"/>
        <v>3</v>
      </c>
      <c r="B10" s="15" t="s">
        <v>14</v>
      </c>
      <c r="C10" s="13" t="s">
        <v>39</v>
      </c>
      <c r="D10" s="6">
        <v>0.16</v>
      </c>
      <c r="E10" s="6">
        <v>3058.1</v>
      </c>
      <c r="F10" s="14" t="s">
        <v>29</v>
      </c>
      <c r="G10" s="14">
        <v>12</v>
      </c>
      <c r="H10" s="35">
        <f t="shared" si="0"/>
        <v>489.29599999999999</v>
      </c>
      <c r="I10" s="28">
        <f t="shared" si="1"/>
        <v>5871.5519999999997</v>
      </c>
      <c r="J10" s="36">
        <f t="shared" si="3"/>
        <v>0.16</v>
      </c>
      <c r="K10" s="13"/>
      <c r="L10" s="13"/>
      <c r="M10" s="5"/>
      <c r="P10" s="4">
        <f t="shared" si="4"/>
        <v>0.18170880000000003</v>
      </c>
    </row>
    <row r="11" spans="1:16" ht="30" customHeight="1">
      <c r="A11" s="13">
        <f t="shared" si="2"/>
        <v>4</v>
      </c>
      <c r="B11" s="15" t="s">
        <v>15</v>
      </c>
      <c r="C11" s="13" t="s">
        <v>40</v>
      </c>
      <c r="D11" s="6">
        <v>7.0000000000000007E-2</v>
      </c>
      <c r="E11" s="6">
        <v>3058.1</v>
      </c>
      <c r="F11" s="14" t="s">
        <v>29</v>
      </c>
      <c r="G11" s="14">
        <v>12</v>
      </c>
      <c r="H11" s="35">
        <f t="shared" si="0"/>
        <v>214.06700000000001</v>
      </c>
      <c r="I11" s="28">
        <f t="shared" si="1"/>
        <v>2568.8040000000001</v>
      </c>
      <c r="J11" s="36">
        <f t="shared" si="3"/>
        <v>7.0000000000000007E-2</v>
      </c>
      <c r="K11" s="13"/>
      <c r="L11" s="13"/>
      <c r="M11" s="5"/>
      <c r="P11" s="4">
        <f t="shared" si="4"/>
        <v>7.9497600000000015E-2</v>
      </c>
    </row>
    <row r="12" spans="1:16" ht="78.75">
      <c r="A12" s="13">
        <f t="shared" si="2"/>
        <v>5</v>
      </c>
      <c r="B12" s="15" t="s">
        <v>16</v>
      </c>
      <c r="C12" s="13" t="s">
        <v>41</v>
      </c>
      <c r="D12" s="6">
        <v>0.04</v>
      </c>
      <c r="E12" s="6">
        <v>3058.1</v>
      </c>
      <c r="F12" s="14" t="s">
        <v>29</v>
      </c>
      <c r="G12" s="14">
        <v>12</v>
      </c>
      <c r="H12" s="35">
        <f t="shared" si="0"/>
        <v>122.324</v>
      </c>
      <c r="I12" s="28">
        <f t="shared" si="1"/>
        <v>1467.8879999999999</v>
      </c>
      <c r="J12" s="36">
        <f t="shared" si="3"/>
        <v>0.04</v>
      </c>
      <c r="K12" s="13"/>
      <c r="L12" s="13"/>
      <c r="M12" s="5"/>
      <c r="P12" s="4">
        <f t="shared" si="4"/>
        <v>4.5427200000000008E-2</v>
      </c>
    </row>
    <row r="13" spans="1:16" ht="63">
      <c r="A13" s="13">
        <f t="shared" si="2"/>
        <v>6</v>
      </c>
      <c r="B13" s="15" t="s">
        <v>17</v>
      </c>
      <c r="C13" s="13" t="s">
        <v>42</v>
      </c>
      <c r="D13" s="6">
        <v>0.2</v>
      </c>
      <c r="E13" s="6">
        <v>3058.1</v>
      </c>
      <c r="F13" s="14" t="s">
        <v>29</v>
      </c>
      <c r="G13" s="14">
        <v>12</v>
      </c>
      <c r="H13" s="35">
        <f t="shared" si="0"/>
        <v>611.62</v>
      </c>
      <c r="I13" s="28">
        <f t="shared" si="1"/>
        <v>7339.4400000000005</v>
      </c>
      <c r="J13" s="36">
        <f t="shared" si="3"/>
        <v>0.2</v>
      </c>
      <c r="K13" s="13"/>
      <c r="L13" s="13"/>
      <c r="M13" s="5"/>
      <c r="P13" s="4">
        <f t="shared" si="4"/>
        <v>0.22713600000000003</v>
      </c>
    </row>
    <row r="14" spans="1:16" ht="63">
      <c r="A14" s="13">
        <f t="shared" si="2"/>
        <v>7</v>
      </c>
      <c r="B14" s="15" t="s">
        <v>54</v>
      </c>
      <c r="C14" s="13" t="s">
        <v>6</v>
      </c>
      <c r="D14" s="6">
        <v>0.18000000000000002</v>
      </c>
      <c r="E14" s="6">
        <v>3058.1</v>
      </c>
      <c r="F14" s="14" t="s">
        <v>29</v>
      </c>
      <c r="G14" s="14">
        <v>12</v>
      </c>
      <c r="H14" s="35">
        <f t="shared" si="0"/>
        <v>550.45800000000008</v>
      </c>
      <c r="I14" s="28">
        <f t="shared" si="1"/>
        <v>6605.496000000001</v>
      </c>
      <c r="J14" s="36">
        <f t="shared" si="3"/>
        <v>0.18000000000000002</v>
      </c>
      <c r="K14" s="13"/>
      <c r="L14" s="13"/>
      <c r="M14" s="5"/>
      <c r="P14" s="4">
        <f t="shared" si="4"/>
        <v>0.20442240000000006</v>
      </c>
    </row>
    <row r="15" spans="1:16" ht="63">
      <c r="A15" s="13">
        <f t="shared" si="2"/>
        <v>8</v>
      </c>
      <c r="B15" s="15" t="s">
        <v>18</v>
      </c>
      <c r="C15" s="13" t="s">
        <v>6</v>
      </c>
      <c r="D15" s="6">
        <v>0.19</v>
      </c>
      <c r="E15" s="6">
        <v>3058.1</v>
      </c>
      <c r="F15" s="14" t="s">
        <v>29</v>
      </c>
      <c r="G15" s="14">
        <v>12</v>
      </c>
      <c r="H15" s="35">
        <f t="shared" si="0"/>
        <v>581.03899999999999</v>
      </c>
      <c r="I15" s="28">
        <f t="shared" si="1"/>
        <v>6972.4679999999998</v>
      </c>
      <c r="J15" s="36">
        <f t="shared" si="3"/>
        <v>0.19</v>
      </c>
      <c r="K15" s="13"/>
      <c r="L15" s="13"/>
      <c r="M15" s="5"/>
      <c r="P15" s="4">
        <f t="shared" si="4"/>
        <v>0.2157792</v>
      </c>
    </row>
    <row r="16" spans="1:16" ht="33" customHeight="1">
      <c r="A16" s="13">
        <f t="shared" si="2"/>
        <v>9</v>
      </c>
      <c r="B16" s="15" t="s">
        <v>55</v>
      </c>
      <c r="C16" s="13" t="s">
        <v>28</v>
      </c>
      <c r="D16" s="6">
        <v>0.52</v>
      </c>
      <c r="E16" s="6">
        <v>3058.1</v>
      </c>
      <c r="F16" s="14" t="s">
        <v>56</v>
      </c>
      <c r="G16" s="14">
        <v>12</v>
      </c>
      <c r="H16" s="35">
        <f t="shared" si="0"/>
        <v>1590.212</v>
      </c>
      <c r="I16" s="28">
        <f t="shared" si="1"/>
        <v>19082.544000000002</v>
      </c>
      <c r="J16" s="36">
        <f t="shared" si="3"/>
        <v>0.52000000000000013</v>
      </c>
      <c r="K16" s="13"/>
      <c r="L16" s="13"/>
      <c r="M16" s="5"/>
      <c r="P16" s="4">
        <f t="shared" si="4"/>
        <v>0.59055360000000023</v>
      </c>
    </row>
    <row r="17" spans="1:16" ht="33" customHeight="1">
      <c r="A17" s="13">
        <f t="shared" si="2"/>
        <v>10</v>
      </c>
      <c r="B17" s="15" t="s">
        <v>45</v>
      </c>
      <c r="C17" s="13" t="s">
        <v>46</v>
      </c>
      <c r="D17" s="6">
        <v>0.44</v>
      </c>
      <c r="E17" s="6">
        <v>3058.1</v>
      </c>
      <c r="F17" s="14" t="s">
        <v>56</v>
      </c>
      <c r="G17" s="14">
        <v>12</v>
      </c>
      <c r="H17" s="35">
        <f t="shared" si="0"/>
        <v>1345.5640000000001</v>
      </c>
      <c r="I17" s="28">
        <f t="shared" si="1"/>
        <v>16146.768</v>
      </c>
      <c r="J17" s="36">
        <f t="shared" si="3"/>
        <v>0.44000000000000006</v>
      </c>
      <c r="K17" s="13"/>
      <c r="L17" s="13"/>
      <c r="M17" s="5"/>
      <c r="P17" s="4">
        <f t="shared" si="4"/>
        <v>0.49969920000000012</v>
      </c>
    </row>
    <row r="18" spans="1:16" ht="41.25" customHeight="1">
      <c r="A18" s="13">
        <f t="shared" si="2"/>
        <v>11</v>
      </c>
      <c r="B18" s="15" t="s">
        <v>19</v>
      </c>
      <c r="C18" s="13" t="s">
        <v>6</v>
      </c>
      <c r="D18" s="6">
        <v>0.05</v>
      </c>
      <c r="E18" s="6">
        <v>3058.1</v>
      </c>
      <c r="F18" s="14" t="s">
        <v>1</v>
      </c>
      <c r="G18" s="14">
        <v>12</v>
      </c>
      <c r="H18" s="35">
        <f t="shared" si="0"/>
        <v>152.905</v>
      </c>
      <c r="I18" s="28">
        <f t="shared" si="1"/>
        <v>1834.8600000000001</v>
      </c>
      <c r="J18" s="36">
        <f t="shared" si="3"/>
        <v>0.05</v>
      </c>
      <c r="K18" s="13"/>
      <c r="L18" s="13"/>
      <c r="M18" s="5"/>
      <c r="P18" s="4">
        <f t="shared" si="4"/>
        <v>5.6784000000000008E-2</v>
      </c>
    </row>
    <row r="19" spans="1:16" ht="100.5" customHeight="1">
      <c r="A19" s="13">
        <f t="shared" si="2"/>
        <v>12</v>
      </c>
      <c r="B19" s="15" t="s">
        <v>20</v>
      </c>
      <c r="C19" s="13" t="s">
        <v>6</v>
      </c>
      <c r="D19" s="6">
        <v>0.08</v>
      </c>
      <c r="E19" s="6">
        <v>3058.1</v>
      </c>
      <c r="F19" s="14" t="s">
        <v>64</v>
      </c>
      <c r="G19" s="14">
        <v>12</v>
      </c>
      <c r="H19" s="35">
        <f t="shared" si="0"/>
        <v>244.648</v>
      </c>
      <c r="I19" s="28">
        <f t="shared" si="1"/>
        <v>2935.7759999999998</v>
      </c>
      <c r="J19" s="36">
        <f t="shared" si="3"/>
        <v>0.08</v>
      </c>
      <c r="K19" s="13"/>
      <c r="L19" s="13"/>
      <c r="M19" s="5"/>
      <c r="P19" s="4">
        <f t="shared" si="4"/>
        <v>9.0854400000000016E-2</v>
      </c>
    </row>
    <row r="20" spans="1:16" ht="31.5">
      <c r="A20" s="13">
        <f t="shared" si="2"/>
        <v>13</v>
      </c>
      <c r="B20" s="15" t="s">
        <v>2</v>
      </c>
      <c r="C20" s="13" t="s">
        <v>43</v>
      </c>
      <c r="D20" s="6">
        <v>0.56000000000000005</v>
      </c>
      <c r="E20" s="6">
        <v>3058.1</v>
      </c>
      <c r="F20" s="14" t="s">
        <v>0</v>
      </c>
      <c r="G20" s="14">
        <v>12</v>
      </c>
      <c r="H20" s="35">
        <f t="shared" si="0"/>
        <v>1712.5360000000001</v>
      </c>
      <c r="I20" s="28">
        <f t="shared" si="1"/>
        <v>20550.432000000001</v>
      </c>
      <c r="J20" s="36">
        <f t="shared" si="3"/>
        <v>0.56000000000000005</v>
      </c>
      <c r="K20" s="13">
        <v>19800</v>
      </c>
      <c r="L20" s="13">
        <f>K20/12/E20</f>
        <v>0.53955070141591188</v>
      </c>
      <c r="M20" s="5"/>
      <c r="P20" s="4">
        <f t="shared" si="4"/>
        <v>0.63598080000000012</v>
      </c>
    </row>
    <row r="21" spans="1:16" ht="31.5">
      <c r="A21" s="13">
        <f t="shared" si="2"/>
        <v>14</v>
      </c>
      <c r="B21" s="15" t="s">
        <v>51</v>
      </c>
      <c r="C21" s="13" t="s">
        <v>5</v>
      </c>
      <c r="D21" s="6">
        <v>1.37</v>
      </c>
      <c r="E21" s="6">
        <v>3058.1</v>
      </c>
      <c r="F21" s="14" t="s">
        <v>56</v>
      </c>
      <c r="G21" s="14">
        <v>12</v>
      </c>
      <c r="H21" s="35">
        <f t="shared" si="0"/>
        <v>4189.5969999999998</v>
      </c>
      <c r="I21" s="28">
        <f t="shared" si="1"/>
        <v>50275.163999999997</v>
      </c>
      <c r="J21" s="36">
        <f t="shared" si="3"/>
        <v>1.3699999999999999</v>
      </c>
      <c r="K21" s="6">
        <v>282.60000000000002</v>
      </c>
      <c r="L21" s="6">
        <f>(3212.03+315.35+42.41)*12</f>
        <v>42837.479999999996</v>
      </c>
      <c r="M21" s="5">
        <f>L21*0.06+L21</f>
        <v>45407.728799999997</v>
      </c>
      <c r="P21" s="4">
        <f t="shared" si="4"/>
        <v>1.5558816</v>
      </c>
    </row>
    <row r="22" spans="1:16" ht="47.25">
      <c r="A22" s="13">
        <f t="shared" si="2"/>
        <v>15</v>
      </c>
      <c r="B22" s="15" t="s">
        <v>65</v>
      </c>
      <c r="C22" s="13" t="s">
        <v>4</v>
      </c>
      <c r="D22" s="6">
        <v>4.51</v>
      </c>
      <c r="E22" s="6">
        <v>3058.1</v>
      </c>
      <c r="F22" s="14" t="s">
        <v>7</v>
      </c>
      <c r="G22" s="14">
        <v>12</v>
      </c>
      <c r="H22" s="35">
        <f t="shared" si="0"/>
        <v>13792.030999999999</v>
      </c>
      <c r="I22" s="28">
        <f t="shared" si="1"/>
        <v>165504.37199999997</v>
      </c>
      <c r="J22" s="36">
        <f t="shared" si="3"/>
        <v>4.5099999999999989</v>
      </c>
      <c r="K22" s="13">
        <v>1620</v>
      </c>
      <c r="L22" s="13">
        <f>(8849.69+320+488.82)*12</f>
        <v>115902.12</v>
      </c>
      <c r="M22" s="5">
        <f>L22*0.06+L22</f>
        <v>122856.2472</v>
      </c>
      <c r="P22" s="4">
        <f t="shared" si="4"/>
        <v>5.1219168000000002</v>
      </c>
    </row>
    <row r="23" spans="1:16">
      <c r="A23" s="13">
        <f t="shared" si="2"/>
        <v>16</v>
      </c>
      <c r="B23" s="17" t="s">
        <v>21</v>
      </c>
      <c r="C23" s="5" t="s">
        <v>28</v>
      </c>
      <c r="D23" s="6">
        <v>1.25</v>
      </c>
      <c r="E23" s="6">
        <v>3058.1</v>
      </c>
      <c r="F23" s="16" t="s">
        <v>56</v>
      </c>
      <c r="G23" s="14">
        <v>12</v>
      </c>
      <c r="H23" s="35">
        <f t="shared" si="0"/>
        <v>3822.625</v>
      </c>
      <c r="I23" s="28">
        <f t="shared" si="1"/>
        <v>45871.5</v>
      </c>
      <c r="J23" s="36">
        <f t="shared" si="3"/>
        <v>1.25</v>
      </c>
      <c r="K23" s="13"/>
      <c r="L23" s="13"/>
      <c r="M23" s="5"/>
      <c r="P23" s="4">
        <f t="shared" si="4"/>
        <v>1.4196000000000002</v>
      </c>
    </row>
    <row r="24" spans="1:16">
      <c r="A24" s="13">
        <f t="shared" si="2"/>
        <v>17</v>
      </c>
      <c r="B24" s="17" t="s">
        <v>22</v>
      </c>
      <c r="C24" s="5" t="s">
        <v>31</v>
      </c>
      <c r="D24" s="6">
        <v>0.13</v>
      </c>
      <c r="E24" s="6">
        <v>3058.1</v>
      </c>
      <c r="F24" s="16" t="s">
        <v>56</v>
      </c>
      <c r="G24" s="14">
        <v>12</v>
      </c>
      <c r="H24" s="35">
        <f t="shared" si="0"/>
        <v>397.553</v>
      </c>
      <c r="I24" s="28">
        <f t="shared" si="1"/>
        <v>4770.6360000000004</v>
      </c>
      <c r="J24" s="36">
        <f t="shared" si="3"/>
        <v>0.13000000000000003</v>
      </c>
      <c r="K24" s="13"/>
      <c r="L24" s="13"/>
      <c r="M24" s="5"/>
      <c r="P24" s="4">
        <f t="shared" si="4"/>
        <v>0.14763840000000006</v>
      </c>
    </row>
    <row r="25" spans="1:16" ht="48.75" customHeight="1">
      <c r="A25" s="13">
        <f t="shared" si="2"/>
        <v>18</v>
      </c>
      <c r="B25" s="53" t="s">
        <v>23</v>
      </c>
      <c r="C25" s="4" t="s">
        <v>28</v>
      </c>
      <c r="D25" s="6">
        <v>1.27</v>
      </c>
      <c r="E25" s="6">
        <v>3058.1</v>
      </c>
      <c r="F25" s="16" t="s">
        <v>56</v>
      </c>
      <c r="G25" s="14">
        <v>12</v>
      </c>
      <c r="H25" s="35">
        <f t="shared" si="0"/>
        <v>3883.7869999999998</v>
      </c>
      <c r="I25" s="28">
        <f t="shared" si="1"/>
        <v>46605.443999999996</v>
      </c>
      <c r="J25" s="36">
        <f t="shared" si="3"/>
        <v>1.27</v>
      </c>
      <c r="K25" s="13"/>
      <c r="L25" s="13"/>
      <c r="M25" s="5"/>
      <c r="P25" s="4">
        <f t="shared" si="4"/>
        <v>1.4423136000000001</v>
      </c>
    </row>
    <row r="26" spans="1:16" s="55" customFormat="1">
      <c r="A26" s="91" t="s">
        <v>58</v>
      </c>
      <c r="B26" s="94"/>
      <c r="C26" s="91"/>
      <c r="D26" s="91"/>
      <c r="E26" s="91"/>
      <c r="F26" s="91"/>
      <c r="G26" s="68"/>
      <c r="H26" s="69">
        <f>SUM(H8:H25)</f>
        <v>34954.082999999999</v>
      </c>
      <c r="I26" s="69">
        <f>SUM(I8:I25)</f>
        <v>419448.99599999998</v>
      </c>
      <c r="J26" s="69">
        <f>SUM(J8:J25)</f>
        <v>11.429999999999998</v>
      </c>
      <c r="K26" s="69">
        <f t="shared" ref="K26:P26" si="5">SUM(K8:K25)</f>
        <v>21702.6</v>
      </c>
      <c r="L26" s="69">
        <f t="shared" si="5"/>
        <v>158740.13955070142</v>
      </c>
      <c r="M26" s="69">
        <f t="shared" si="5"/>
        <v>168263.976</v>
      </c>
      <c r="N26" s="69">
        <f t="shared" si="5"/>
        <v>0</v>
      </c>
      <c r="O26" s="69">
        <f t="shared" si="5"/>
        <v>0</v>
      </c>
      <c r="P26" s="83">
        <f t="shared" si="5"/>
        <v>12.980822400000003</v>
      </c>
    </row>
    <row r="27" spans="1:16" s="44" customFormat="1">
      <c r="A27" s="95" t="s">
        <v>8</v>
      </c>
      <c r="B27" s="95"/>
      <c r="C27" s="95"/>
      <c r="D27" s="95"/>
      <c r="E27" s="95"/>
      <c r="F27" s="95"/>
      <c r="G27" s="95"/>
      <c r="H27" s="95"/>
      <c r="I27" s="95"/>
      <c r="J27" s="43"/>
      <c r="K27" s="47"/>
      <c r="L27" s="47"/>
      <c r="M27" s="48"/>
      <c r="P27" s="81"/>
    </row>
    <row r="28" spans="1:16" s="44" customFormat="1" ht="56.25" customHeight="1">
      <c r="A28" s="56" t="s">
        <v>24</v>
      </c>
      <c r="B28" s="56" t="s">
        <v>25</v>
      </c>
      <c r="C28" s="56" t="s">
        <v>60</v>
      </c>
      <c r="D28" s="56" t="s">
        <v>61</v>
      </c>
      <c r="E28" s="56" t="s">
        <v>62</v>
      </c>
      <c r="F28" s="57" t="s">
        <v>57</v>
      </c>
      <c r="G28" s="57" t="s">
        <v>59</v>
      </c>
      <c r="H28" s="58" t="s">
        <v>34</v>
      </c>
      <c r="I28" s="59" t="s">
        <v>26</v>
      </c>
      <c r="J28" s="58" t="s">
        <v>44</v>
      </c>
      <c r="K28" s="56"/>
      <c r="L28" s="56"/>
      <c r="M28" s="66"/>
      <c r="P28" s="82" t="s">
        <v>44</v>
      </c>
    </row>
    <row r="29" spans="1:16" s="44" customFormat="1" ht="28.15" customHeight="1">
      <c r="A29" s="56">
        <v>1</v>
      </c>
      <c r="B29" s="60" t="s">
        <v>8</v>
      </c>
      <c r="C29" s="61"/>
      <c r="D29" s="62">
        <v>1.25</v>
      </c>
      <c r="E29" s="56">
        <v>3058.1</v>
      </c>
      <c r="F29" s="57" t="s">
        <v>33</v>
      </c>
      <c r="G29" s="57">
        <v>12</v>
      </c>
      <c r="H29" s="63"/>
      <c r="I29" s="59">
        <f>D29*E29*G29</f>
        <v>45871.5</v>
      </c>
      <c r="J29" s="64">
        <f>I29/G29/E29</f>
        <v>1.25</v>
      </c>
      <c r="K29" s="56"/>
      <c r="L29" s="56"/>
      <c r="M29" s="66"/>
      <c r="P29" s="84">
        <f>J29*1.04*1.092</f>
        <v>1.4196000000000002</v>
      </c>
    </row>
    <row r="30" spans="1:16" s="44" customFormat="1" ht="36.6" customHeight="1">
      <c r="A30" s="56">
        <v>2</v>
      </c>
      <c r="B30" s="65" t="s">
        <v>11</v>
      </c>
      <c r="C30" s="56" t="s">
        <v>10</v>
      </c>
      <c r="D30" s="62">
        <v>14.06</v>
      </c>
      <c r="E30" s="62">
        <v>1600</v>
      </c>
      <c r="F30" s="57" t="s">
        <v>3</v>
      </c>
      <c r="G30" s="57">
        <v>1</v>
      </c>
      <c r="H30" s="63">
        <f>D30*E30</f>
        <v>22496</v>
      </c>
      <c r="I30" s="59">
        <f>H30*G30</f>
        <v>22496</v>
      </c>
      <c r="J30" s="64">
        <f>I30/12/E29</f>
        <v>0.61301679692183608</v>
      </c>
      <c r="K30" s="56"/>
      <c r="L30" s="56"/>
      <c r="M30" s="66"/>
      <c r="P30" s="84">
        <f t="shared" ref="P30:P31" si="6">J30*1.04*1.092</f>
        <v>0.69619091592819082</v>
      </c>
    </row>
    <row r="31" spans="1:16" s="44" customFormat="1" ht="34.5" customHeight="1">
      <c r="A31" s="56">
        <f>A30+1</f>
        <v>3</v>
      </c>
      <c r="B31" s="65" t="s">
        <v>12</v>
      </c>
      <c r="C31" s="56" t="s">
        <v>10</v>
      </c>
      <c r="D31" s="62">
        <v>10.14</v>
      </c>
      <c r="E31" s="62">
        <v>1600</v>
      </c>
      <c r="F31" s="57" t="s">
        <v>3</v>
      </c>
      <c r="G31" s="57">
        <v>1</v>
      </c>
      <c r="H31" s="63">
        <f>D31*E31</f>
        <v>16224</v>
      </c>
      <c r="I31" s="59">
        <f>H31*G31</f>
        <v>16224</v>
      </c>
      <c r="J31" s="64">
        <f>I31/12/E29</f>
        <v>0.44210457473594716</v>
      </c>
      <c r="K31" s="56"/>
      <c r="L31" s="56"/>
      <c r="M31" s="66"/>
      <c r="P31" s="84">
        <f t="shared" si="6"/>
        <v>0.50208932343612056</v>
      </c>
    </row>
    <row r="32" spans="1:16" s="67" customFormat="1">
      <c r="A32" s="90" t="s">
        <v>58</v>
      </c>
      <c r="B32" s="90"/>
      <c r="C32" s="90"/>
      <c r="D32" s="90"/>
      <c r="E32" s="90"/>
      <c r="F32" s="90"/>
      <c r="G32" s="71"/>
      <c r="H32" s="72"/>
      <c r="I32" s="73">
        <f>SUM(I29:I31)</f>
        <v>84591.5</v>
      </c>
      <c r="J32" s="74">
        <f>SUM(J29:J31)</f>
        <v>2.3051213716577834</v>
      </c>
      <c r="K32" s="74">
        <f t="shared" ref="K32:P32" si="7">SUM(K29:K31)</f>
        <v>0</v>
      </c>
      <c r="L32" s="74">
        <f t="shared" si="7"/>
        <v>0</v>
      </c>
      <c r="M32" s="74">
        <f t="shared" si="7"/>
        <v>0</v>
      </c>
      <c r="N32" s="74">
        <f t="shared" si="7"/>
        <v>0</v>
      </c>
      <c r="O32" s="74">
        <f t="shared" si="7"/>
        <v>0</v>
      </c>
      <c r="P32" s="85">
        <f t="shared" si="7"/>
        <v>2.6178802393643119</v>
      </c>
    </row>
    <row r="33" spans="1:16" s="55" customFormat="1">
      <c r="A33" s="91" t="s">
        <v>27</v>
      </c>
      <c r="B33" s="91"/>
      <c r="C33" s="91"/>
      <c r="D33" s="91"/>
      <c r="E33" s="91"/>
      <c r="F33" s="91"/>
      <c r="G33" s="68">
        <f>I33/12/E29</f>
        <v>13.735121371657783</v>
      </c>
      <c r="H33" s="69"/>
      <c r="I33" s="75">
        <f>I26+I32</f>
        <v>504040.49599999998</v>
      </c>
      <c r="J33" s="70">
        <f>J26+J32</f>
        <v>13.735121371657781</v>
      </c>
      <c r="K33" s="70">
        <f t="shared" ref="K33:P33" si="8">K26+K32</f>
        <v>21702.6</v>
      </c>
      <c r="L33" s="70">
        <f t="shared" si="8"/>
        <v>158740.13955070142</v>
      </c>
      <c r="M33" s="70">
        <f t="shared" si="8"/>
        <v>168263.976</v>
      </c>
      <c r="N33" s="70">
        <f t="shared" si="8"/>
        <v>0</v>
      </c>
      <c r="O33" s="70">
        <f t="shared" si="8"/>
        <v>0</v>
      </c>
      <c r="P33" s="83">
        <f t="shared" si="8"/>
        <v>15.598702639364316</v>
      </c>
    </row>
    <row r="34" spans="1:16" s="44" customFormat="1">
      <c r="A34" s="96" t="s">
        <v>63</v>
      </c>
      <c r="B34" s="97"/>
      <c r="C34" s="97"/>
      <c r="D34" s="97"/>
      <c r="E34" s="97"/>
      <c r="F34" s="97"/>
      <c r="G34" s="97"/>
      <c r="H34" s="97"/>
      <c r="I34" s="97"/>
      <c r="J34" s="98"/>
      <c r="K34" s="47"/>
      <c r="L34" s="47"/>
      <c r="M34" s="48"/>
      <c r="P34" s="81"/>
    </row>
    <row r="35" spans="1:16" s="27" customFormat="1" ht="63">
      <c r="A35" s="52">
        <v>1</v>
      </c>
      <c r="B35" s="54" t="s">
        <v>67</v>
      </c>
      <c r="C35" s="25" t="s">
        <v>28</v>
      </c>
      <c r="D35" s="26">
        <v>1.18</v>
      </c>
      <c r="E35" s="6">
        <v>3058.1</v>
      </c>
      <c r="F35" s="49" t="s">
        <v>9</v>
      </c>
      <c r="G35" s="14">
        <v>12</v>
      </c>
      <c r="H35" s="35">
        <f>D35*E35</f>
        <v>3608.5579999999995</v>
      </c>
      <c r="I35" s="28">
        <f>H35*G35</f>
        <v>43302.695999999996</v>
      </c>
      <c r="J35" s="79">
        <f>I35/G35/E35</f>
        <v>1.18</v>
      </c>
      <c r="K35" s="24"/>
      <c r="L35" s="24"/>
      <c r="M35" s="49"/>
      <c r="P35" s="25">
        <v>1.23</v>
      </c>
    </row>
    <row r="36" spans="1:16" s="27" customFormat="1">
      <c r="A36" s="91" t="s">
        <v>66</v>
      </c>
      <c r="B36" s="91"/>
      <c r="C36" s="91"/>
      <c r="D36" s="91"/>
      <c r="E36" s="91"/>
      <c r="F36" s="91"/>
      <c r="G36" s="76">
        <f>G33+D35</f>
        <v>14.915121371657783</v>
      </c>
      <c r="H36" s="77"/>
      <c r="I36" s="78"/>
      <c r="J36" s="74">
        <f>J33+J35</f>
        <v>14.915121371657781</v>
      </c>
      <c r="K36" s="74">
        <f t="shared" ref="K36:O36" si="9">K33+K35</f>
        <v>21702.6</v>
      </c>
      <c r="L36" s="74">
        <f t="shared" si="9"/>
        <v>158740.13955070142</v>
      </c>
      <c r="M36" s="74">
        <f t="shared" si="9"/>
        <v>168263.976</v>
      </c>
      <c r="N36" s="74">
        <f t="shared" si="9"/>
        <v>0</v>
      </c>
      <c r="O36" s="74">
        <f t="shared" si="9"/>
        <v>0</v>
      </c>
      <c r="P36" s="85">
        <f>P35+P33</f>
        <v>16.828702639364316</v>
      </c>
    </row>
    <row r="37" spans="1:16" ht="20.25" customHeight="1">
      <c r="A37" s="18" t="s">
        <v>32</v>
      </c>
      <c r="B37" s="92" t="s">
        <v>52</v>
      </c>
      <c r="C37" s="92"/>
      <c r="D37" s="92"/>
      <c r="E37" s="92"/>
      <c r="F37" s="92"/>
      <c r="G37" s="92"/>
      <c r="H37" s="92"/>
      <c r="I37" s="92"/>
      <c r="K37" s="50"/>
      <c r="L37" s="50"/>
    </row>
    <row r="38" spans="1:16">
      <c r="A38" s="19"/>
      <c r="B38" s="92"/>
      <c r="C38" s="92"/>
      <c r="D38" s="92"/>
      <c r="E38" s="92"/>
      <c r="F38" s="92"/>
      <c r="G38" s="92"/>
      <c r="H38" s="92"/>
      <c r="I38" s="92"/>
      <c r="K38" s="50"/>
      <c r="L38" s="50"/>
    </row>
    <row r="39" spans="1:16" ht="24" customHeight="1">
      <c r="A39" s="19"/>
      <c r="B39" s="92"/>
      <c r="C39" s="92"/>
      <c r="D39" s="92"/>
      <c r="E39" s="92"/>
      <c r="F39" s="92"/>
      <c r="G39" s="92"/>
      <c r="H39" s="92"/>
      <c r="I39" s="92"/>
      <c r="K39" s="50"/>
      <c r="L39" s="50"/>
    </row>
    <row r="40" spans="1:16">
      <c r="A40" s="19"/>
      <c r="B40" s="19"/>
      <c r="C40" s="19"/>
      <c r="D40" s="19"/>
      <c r="E40" s="19"/>
      <c r="F40" s="20"/>
      <c r="G40" s="20"/>
      <c r="H40" s="37"/>
      <c r="I40" s="38"/>
      <c r="K40" s="50"/>
      <c r="L40" s="50"/>
    </row>
    <row r="41" spans="1:16" s="3" customFormat="1">
      <c r="A41" s="21"/>
      <c r="B41" s="22"/>
      <c r="C41" s="21"/>
      <c r="D41" s="22" t="s">
        <v>38</v>
      </c>
      <c r="F41" s="23"/>
      <c r="G41" s="23"/>
      <c r="H41" s="39"/>
      <c r="I41" s="40"/>
      <c r="J41" s="41"/>
      <c r="K41" s="7"/>
      <c r="L41" s="7"/>
      <c r="M41" s="51"/>
      <c r="P41" s="86"/>
    </row>
    <row r="42" spans="1:16" s="3" customFormat="1" ht="12.75" customHeight="1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7"/>
      <c r="L42" s="7"/>
      <c r="M42" s="51"/>
      <c r="P42" s="86"/>
    </row>
  </sheetData>
  <mergeCells count="10">
    <mergeCell ref="K6:M6"/>
    <mergeCell ref="A3:I4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2021-11-16T13:18:00Z</cp:lastPrinted>
  <dcterms:created xsi:type="dcterms:W3CDTF">1996-10-08T23:32:33Z</dcterms:created>
  <dcterms:modified xsi:type="dcterms:W3CDTF">2022-10-26T07:43:15Z</dcterms:modified>
</cp:coreProperties>
</file>